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8_{893FF94A-ED3F-4128-A9C9-EBDA0EECCEAA}" xr6:coauthVersionLast="45" xr6:coauthVersionMax="45" xr10:uidLastSave="{00000000-0000-0000-0000-000000000000}"/>
  <bookViews>
    <workbookView xWindow="-108" yWindow="-108" windowWidth="23256" windowHeight="12576" xr2:uid="{301442F1-F784-4F7F-8DE5-D29198232B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10" i="1"/>
  <c r="H10" i="1" s="1"/>
  <c r="G11" i="1"/>
  <c r="G7" i="1"/>
  <c r="H7" i="1" s="1"/>
  <c r="F5" i="1"/>
  <c r="G5" i="1" s="1"/>
  <c r="H5" i="1" s="1"/>
  <c r="I5" i="1" s="1"/>
  <c r="F3" i="1"/>
  <c r="F6" i="1"/>
  <c r="F4" i="1"/>
  <c r="F8" i="1"/>
  <c r="F10" i="1"/>
  <c r="F11" i="1"/>
  <c r="H11" i="1" s="1"/>
  <c r="I11" i="1" s="1"/>
  <c r="F7" i="1"/>
  <c r="I7" i="1" s="1"/>
  <c r="F9" i="1"/>
  <c r="G9" i="1" s="1"/>
  <c r="H9" i="1" s="1"/>
  <c r="I10" i="1" l="1"/>
  <c r="I8" i="1"/>
  <c r="I9" i="1"/>
  <c r="F14" i="1"/>
  <c r="G4" i="1"/>
  <c r="H4" i="1" s="1"/>
  <c r="I4" i="1" s="1"/>
  <c r="H8" i="1"/>
  <c r="F15" i="1"/>
  <c r="G6" i="1"/>
  <c r="F13" i="1"/>
  <c r="G3" i="1"/>
  <c r="H3" i="1" s="1"/>
  <c r="H6" i="1"/>
  <c r="I6" i="1" s="1"/>
  <c r="I3" i="1" l="1"/>
  <c r="J4" i="1" s="1"/>
  <c r="H15" i="1"/>
  <c r="H13" i="1"/>
  <c r="H14" i="1"/>
  <c r="I15" i="1" l="1"/>
  <c r="J9" i="1"/>
  <c r="J8" i="1"/>
  <c r="J6" i="1"/>
  <c r="J10" i="1"/>
  <c r="I14" i="1"/>
  <c r="J3" i="1"/>
  <c r="J7" i="1"/>
  <c r="I13" i="1"/>
  <c r="J5" i="1"/>
  <c r="J11" i="1"/>
</calcChain>
</file>

<file path=xl/sharedStrings.xml><?xml version="1.0" encoding="utf-8"?>
<sst xmlns="http://schemas.openxmlformats.org/spreadsheetml/2006/main" count="37" uniqueCount="35">
  <si>
    <t>株式受取金額一覧表</t>
    <rPh sb="0" eb="2">
      <t>カブシキ</t>
    </rPh>
    <rPh sb="2" eb="4">
      <t>ウケトリ</t>
    </rPh>
    <rPh sb="4" eb="6">
      <t>キンガク</t>
    </rPh>
    <rPh sb="6" eb="8">
      <t>イチラン</t>
    </rPh>
    <rPh sb="8" eb="9">
      <t>ヒョウ</t>
    </rPh>
    <phoneticPr fontId="1"/>
  </si>
  <si>
    <t>CO</t>
    <phoneticPr fontId="1"/>
  </si>
  <si>
    <t>顧客名</t>
    <rPh sb="0" eb="2">
      <t>コキャク</t>
    </rPh>
    <rPh sb="2" eb="3">
      <t>メイ</t>
    </rPh>
    <phoneticPr fontId="1"/>
  </si>
  <si>
    <t>銘柄</t>
    <rPh sb="0" eb="2">
      <t>メイガラ</t>
    </rPh>
    <phoneticPr fontId="1"/>
  </si>
  <si>
    <t>株数</t>
    <rPh sb="0" eb="2">
      <t>カブスウ</t>
    </rPh>
    <phoneticPr fontId="1"/>
  </si>
  <si>
    <t>株価</t>
    <rPh sb="0" eb="2">
      <t>カブカ</t>
    </rPh>
    <phoneticPr fontId="1"/>
  </si>
  <si>
    <t>売却金額</t>
    <rPh sb="0" eb="4">
      <t>バイキャクキンガク</t>
    </rPh>
    <phoneticPr fontId="1"/>
  </si>
  <si>
    <t>手数料率</t>
    <rPh sb="0" eb="3">
      <t>テスウリョウ</t>
    </rPh>
    <rPh sb="3" eb="4">
      <t>リツ</t>
    </rPh>
    <phoneticPr fontId="1"/>
  </si>
  <si>
    <t>手数料</t>
    <rPh sb="0" eb="3">
      <t>テスウリョウ</t>
    </rPh>
    <phoneticPr fontId="1"/>
  </si>
  <si>
    <t>受取金額</t>
    <rPh sb="0" eb="2">
      <t>ウケトリ</t>
    </rPh>
    <rPh sb="2" eb="4">
      <t>キンガク</t>
    </rPh>
    <phoneticPr fontId="1"/>
  </si>
  <si>
    <t>構成比率</t>
    <rPh sb="0" eb="4">
      <t>コウセイヒリツ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</si>
  <si>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</si>
  <si>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</si>
  <si>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最小</t>
    <rPh sb="0" eb="2">
      <t>サイショウ</t>
    </rPh>
    <phoneticPr fontId="1"/>
  </si>
  <si>
    <t>小野　和子</t>
    <rPh sb="0" eb="2">
      <t>オノ</t>
    </rPh>
    <rPh sb="3" eb="5">
      <t>カズコ</t>
    </rPh>
    <phoneticPr fontId="1"/>
  </si>
  <si>
    <t>中川　幹夫</t>
    <rPh sb="0" eb="2">
      <t>ナカガワ</t>
    </rPh>
    <rPh sb="3" eb="5">
      <t>ミキオ</t>
    </rPh>
    <phoneticPr fontId="1"/>
  </si>
  <si>
    <t>大久保　哲</t>
    <rPh sb="0" eb="3">
      <t>オオクボ</t>
    </rPh>
    <rPh sb="4" eb="5">
      <t>テツ</t>
    </rPh>
    <phoneticPr fontId="1"/>
  </si>
  <si>
    <t>泉　さなえ</t>
    <rPh sb="0" eb="1">
      <t>イズミ</t>
    </rPh>
    <phoneticPr fontId="1"/>
  </si>
  <si>
    <t>青木　正樹</t>
    <rPh sb="0" eb="2">
      <t>アオキ</t>
    </rPh>
    <rPh sb="3" eb="5">
      <t>マサキ</t>
    </rPh>
    <phoneticPr fontId="1"/>
  </si>
  <si>
    <t>大沼　真理</t>
    <rPh sb="0" eb="2">
      <t>オオヌマ</t>
    </rPh>
    <rPh sb="3" eb="5">
      <t>マリ</t>
    </rPh>
    <phoneticPr fontId="1"/>
  </si>
  <si>
    <t>堀内　直人</t>
    <rPh sb="0" eb="2">
      <t>ホリウチ</t>
    </rPh>
    <rPh sb="3" eb="5">
      <t>ナオト</t>
    </rPh>
    <phoneticPr fontId="1"/>
  </si>
  <si>
    <t>三田村　実</t>
    <rPh sb="0" eb="3">
      <t>ミタムラ</t>
    </rPh>
    <rPh sb="4" eb="5">
      <t>ミノル</t>
    </rPh>
    <phoneticPr fontId="1"/>
  </si>
  <si>
    <t>秋山　美雪</t>
    <rPh sb="0" eb="2">
      <t>アキヤマ</t>
    </rPh>
    <rPh sb="3" eb="5">
      <t>ミユキ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</si>
  <si>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</si>
  <si>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</si>
  <si>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</si>
  <si>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</si>
  <si>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</si>
  <si>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</si>
  <si>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</si>
  <si>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</si>
  <si>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</si>
  <si>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手数率表</t>
    <rPh sb="0" eb="2">
      <t>テスウ</t>
    </rPh>
    <rPh sb="2" eb="3">
      <t>リツ</t>
    </rPh>
    <rPh sb="3" eb="4">
      <t>ヒョウ</t>
    </rPh>
    <phoneticPr fontId="1"/>
  </si>
  <si>
    <t>250万以上</t>
    <rPh sb="3" eb="4">
      <t>マン</t>
    </rPh>
    <rPh sb="4" eb="6">
      <t>イジョウ</t>
    </rPh>
    <phoneticPr fontId="1"/>
  </si>
  <si>
    <t>それ以外</t>
    <rPh sb="2" eb="4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</si>
</sst>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 "/>
    <numFmt numFmtId="180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80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D8DEA-7C0D-4859-AB9B-9E6EB5E80E6C}">
  <dimension ref="A1:M15"/>
  <sheetViews>
    <sheetView tabSelected="1" workbookViewId="0">
      <selection activeCell="B3" sqref="B3"/>
    </sheetView>
  </sheetViews>
  <sheetFormatPr defaultRowHeight="18" x14ac:dyDescent="0.45"/>
  <cols>
    <col min="1" max="1" width="4.3984375" bestFit="1" customWidth="1"/>
    <col min="2" max="2" width="10.3984375" bestFit="1" customWidth="1"/>
    <col min="3" max="3" width="5" bestFit="1" customWidth="1"/>
    <col min="4" max="4" width="6.3984375" bestFit="1" customWidth="1"/>
    <col min="5" max="5" width="5" bestFit="1" customWidth="1"/>
    <col min="6" max="6" width="11" bestFit="1" customWidth="1"/>
    <col min="7" max="7" width="8.59765625" bestFit="1" customWidth="1"/>
    <col min="8" max="8" width="8.3984375" bestFit="1" customWidth="1"/>
    <col min="9" max="9" width="11" bestFit="1" customWidth="1"/>
    <col min="10" max="10" width="8.59765625" bestFit="1" customWidth="1"/>
    <col min="11" max="11" width="4.69921875" customWidth="1"/>
    <col min="12" max="12" width="9.796875" bestFit="1" customWidth="1"/>
    <col min="13" max="13" width="8.59765625" bestFit="1" customWidth="1"/>
  </cols>
  <sheetData>
    <row r="1" spans="1:13" ht="18.600000000000001" thickBo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x14ac:dyDescent="0.4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</row>
    <row r="3" spans="1:13" x14ac:dyDescent="0.45">
      <c r="A3" s="10">
        <v>103</v>
      </c>
      <c r="B3" s="2" t="s">
        <v>16</v>
      </c>
      <c r="C3" s="2" t="s">
        <v>25</v>
      </c>
      <c r="D3" s="3">
        <v>7000</v>
      </c>
      <c r="E3" s="2">
        <v>286</v>
      </c>
      <c r="F3" s="3">
        <f>E3*D3</f>
        <v>2002000</v>
      </c>
      <c r="G3" s="6">
        <f>IF(F3&gt;=2500000,0.76%,0.94%)</f>
        <v>9.3999999999999986E-3</v>
      </c>
      <c r="H3" s="3">
        <f>ROUNDDOWN(F3*G3,0)</f>
        <v>18818</v>
      </c>
      <c r="I3" s="3">
        <f>F3-H3</f>
        <v>1983182</v>
      </c>
      <c r="J3" s="11">
        <f>ROUND(I3/SUM($I$3:$I$11),3)</f>
        <v>9.2999999999999999E-2</v>
      </c>
    </row>
    <row r="4" spans="1:13" x14ac:dyDescent="0.45">
      <c r="A4" s="10">
        <v>105</v>
      </c>
      <c r="B4" s="2" t="s">
        <v>18</v>
      </c>
      <c r="C4" s="2" t="s">
        <v>27</v>
      </c>
      <c r="D4" s="3">
        <v>4000</v>
      </c>
      <c r="E4" s="2">
        <v>625</v>
      </c>
      <c r="F4" s="3">
        <f>E4*D4</f>
        <v>2500000</v>
      </c>
      <c r="G4" s="6">
        <f>IF(F4&gt;=2500000,0.76%,0.94%)</f>
        <v>7.6E-3</v>
      </c>
      <c r="H4" s="3">
        <f>ROUNDDOWN(F4*G4,0)</f>
        <v>19000</v>
      </c>
      <c r="I4" s="3">
        <f>F4-H4</f>
        <v>2481000</v>
      </c>
      <c r="J4" s="11">
        <f>ROUND(I4/SUM($I$3:$I$11),3)</f>
        <v>0.11600000000000001</v>
      </c>
    </row>
    <row r="5" spans="1:13" x14ac:dyDescent="0.45">
      <c r="A5" s="10">
        <v>102</v>
      </c>
      <c r="B5" s="2" t="s">
        <v>15</v>
      </c>
      <c r="C5" s="2" t="s">
        <v>24</v>
      </c>
      <c r="D5" s="3">
        <v>5000</v>
      </c>
      <c r="E5" s="2">
        <v>418</v>
      </c>
      <c r="F5" s="3">
        <f>E5*D5</f>
        <v>2090000</v>
      </c>
      <c r="G5" s="6">
        <f>IF(F5&gt;=2500000,0.76%,0.94%)</f>
        <v>9.3999999999999986E-3</v>
      </c>
      <c r="H5" s="3">
        <f>ROUNDDOWN(F5*G5,0)</f>
        <v>19646</v>
      </c>
      <c r="I5" s="3">
        <f>F5-H5</f>
        <v>2070354</v>
      </c>
      <c r="J5" s="11">
        <f>ROUND(I5/SUM($I$3:$I$11),3)</f>
        <v>9.7000000000000003E-2</v>
      </c>
    </row>
    <row r="6" spans="1:13" x14ac:dyDescent="0.45">
      <c r="A6" s="10">
        <v>104</v>
      </c>
      <c r="B6" s="2" t="s">
        <v>17</v>
      </c>
      <c r="C6" s="2" t="s">
        <v>26</v>
      </c>
      <c r="D6" s="3">
        <v>4000</v>
      </c>
      <c r="E6" s="2">
        <v>651</v>
      </c>
      <c r="F6" s="3">
        <f>E6*D6</f>
        <v>2604000</v>
      </c>
      <c r="G6" s="6">
        <f>IF(F6&gt;=2500000,0.76%,0.94%)</f>
        <v>7.6E-3</v>
      </c>
      <c r="H6" s="3">
        <f>ROUNDDOWN(F6*G6,0)</f>
        <v>19790</v>
      </c>
      <c r="I6" s="3">
        <f>F6-H6</f>
        <v>2584210</v>
      </c>
      <c r="J6" s="11">
        <f>ROUND(I6/SUM($I$3:$I$11),3)</f>
        <v>0.121</v>
      </c>
    </row>
    <row r="7" spans="1:13" x14ac:dyDescent="0.45">
      <c r="A7" s="10">
        <v>109</v>
      </c>
      <c r="B7" s="2" t="s">
        <v>22</v>
      </c>
      <c r="C7" s="2" t="s">
        <v>31</v>
      </c>
      <c r="D7" s="3">
        <v>5000</v>
      </c>
      <c r="E7" s="2">
        <v>428</v>
      </c>
      <c r="F7" s="3">
        <f>E7*D7</f>
        <v>2140000</v>
      </c>
      <c r="G7" s="6">
        <f>IF(F7&gt;=2500000,0.76%,0.94%)</f>
        <v>9.3999999999999986E-3</v>
      </c>
      <c r="H7" s="3">
        <f>ROUNDDOWN(F7*G7,0)</f>
        <v>20116</v>
      </c>
      <c r="I7" s="3">
        <f>F7-H7</f>
        <v>2119884</v>
      </c>
      <c r="J7" s="11">
        <f>ROUND(I7/SUM($I$3:$I$11),3)</f>
        <v>9.9000000000000005E-2</v>
      </c>
    </row>
    <row r="8" spans="1:13" x14ac:dyDescent="0.45">
      <c r="A8" s="10">
        <v>106</v>
      </c>
      <c r="B8" s="2" t="s">
        <v>19</v>
      </c>
      <c r="C8" s="2" t="s">
        <v>28</v>
      </c>
      <c r="D8" s="3">
        <v>6000</v>
      </c>
      <c r="E8" s="2">
        <v>452</v>
      </c>
      <c r="F8" s="3">
        <f>E8*D8</f>
        <v>2712000</v>
      </c>
      <c r="G8" s="6">
        <f>IF(F8&gt;=2500000,0.76%,0.94%)</f>
        <v>7.6E-3</v>
      </c>
      <c r="H8" s="3">
        <f>ROUNDDOWN(F8*G8,0)</f>
        <v>20611</v>
      </c>
      <c r="I8" s="3">
        <f>F8-H8</f>
        <v>2691389</v>
      </c>
      <c r="J8" s="11">
        <f>ROUND(I8/SUM($I$3:$I$11),3)</f>
        <v>0.126</v>
      </c>
    </row>
    <row r="9" spans="1:13" x14ac:dyDescent="0.45">
      <c r="A9" s="10">
        <v>101</v>
      </c>
      <c r="B9" s="2" t="s">
        <v>14</v>
      </c>
      <c r="C9" s="2" t="s">
        <v>23</v>
      </c>
      <c r="D9" s="3">
        <v>3000</v>
      </c>
      <c r="E9" s="2">
        <v>907</v>
      </c>
      <c r="F9" s="3">
        <f>E9*D9</f>
        <v>2721000</v>
      </c>
      <c r="G9" s="6">
        <f>IF(F9&gt;=2500000,0.76%,0.94%)</f>
        <v>7.6E-3</v>
      </c>
      <c r="H9" s="3">
        <f>ROUNDDOWN(F9*G9,0)</f>
        <v>20679</v>
      </c>
      <c r="I9" s="3">
        <f>F9-H9</f>
        <v>2700321</v>
      </c>
      <c r="J9" s="11">
        <f>ROUND(I9/SUM($I$3:$I$11),3)</f>
        <v>0.127</v>
      </c>
    </row>
    <row r="10" spans="1:13" x14ac:dyDescent="0.45">
      <c r="A10" s="10">
        <v>107</v>
      </c>
      <c r="B10" s="2" t="s">
        <v>20</v>
      </c>
      <c r="C10" s="2" t="s">
        <v>29</v>
      </c>
      <c r="D10" s="3">
        <v>6000</v>
      </c>
      <c r="E10" s="2">
        <v>376</v>
      </c>
      <c r="F10" s="3">
        <f>E10*D10</f>
        <v>2256000</v>
      </c>
      <c r="G10" s="6">
        <f>IF(F10&gt;=2500000,0.76%,0.94%)</f>
        <v>9.3999999999999986E-3</v>
      </c>
      <c r="H10" s="3">
        <f>ROUNDDOWN(F10*G10,0)</f>
        <v>21206</v>
      </c>
      <c r="I10" s="3">
        <f>F10-H10</f>
        <v>2234794</v>
      </c>
      <c r="J10" s="11">
        <f>ROUND(I10/SUM($I$3:$I$11),3)</f>
        <v>0.105</v>
      </c>
    </row>
    <row r="11" spans="1:13" x14ac:dyDescent="0.45">
      <c r="A11" s="10">
        <v>108</v>
      </c>
      <c r="B11" s="2" t="s">
        <v>21</v>
      </c>
      <c r="C11" s="2" t="s">
        <v>30</v>
      </c>
      <c r="D11" s="3">
        <v>8000</v>
      </c>
      <c r="E11" s="2">
        <v>312</v>
      </c>
      <c r="F11" s="3">
        <f>E11*D11</f>
        <v>2496000</v>
      </c>
      <c r="G11" s="6">
        <f>IF(F11&gt;=2500000,0.76%,0.94%)</f>
        <v>9.3999999999999986E-3</v>
      </c>
      <c r="H11" s="3">
        <f>ROUNDDOWN(F11*G11,0)</f>
        <v>23462</v>
      </c>
      <c r="I11" s="3">
        <f>F11-H11</f>
        <v>2472538</v>
      </c>
      <c r="J11" s="11">
        <f>ROUND(I11/SUM($I$3:$I$11),3)</f>
        <v>0.11600000000000001</v>
      </c>
    </row>
    <row r="12" spans="1:13" x14ac:dyDescent="0.45">
      <c r="A12" s="10"/>
      <c r="B12" s="2"/>
      <c r="C12" s="2"/>
      <c r="D12" s="2"/>
      <c r="E12" s="2"/>
      <c r="F12" s="2"/>
      <c r="G12" s="2"/>
      <c r="H12" s="2"/>
      <c r="I12" s="2"/>
      <c r="J12" s="12"/>
      <c r="L12" s="5" t="s">
        <v>32</v>
      </c>
      <c r="M12" s="5"/>
    </row>
    <row r="13" spans="1:13" x14ac:dyDescent="0.45">
      <c r="A13" s="13"/>
      <c r="B13" s="4" t="s">
        <v>11</v>
      </c>
      <c r="C13" s="4"/>
      <c r="D13" s="4"/>
      <c r="E13" s="4"/>
      <c r="F13" s="3">
        <f>SUM(F3:F11)</f>
        <v>21521000</v>
      </c>
      <c r="G13" s="4"/>
      <c r="H13" s="3">
        <f>SUM(H3:H11)</f>
        <v>183328</v>
      </c>
      <c r="I13" s="3">
        <f>SUM(I3:I11)</f>
        <v>21337672</v>
      </c>
      <c r="J13" s="14"/>
      <c r="L13" s="2" t="s">
        <v>6</v>
      </c>
      <c r="M13" s="2" t="s">
        <v>7</v>
      </c>
    </row>
    <row r="14" spans="1:13" x14ac:dyDescent="0.45">
      <c r="A14" s="13"/>
      <c r="B14" s="4" t="s">
        <v>12</v>
      </c>
      <c r="C14" s="4"/>
      <c r="D14" s="4"/>
      <c r="E14" s="4"/>
      <c r="F14" s="3">
        <f>ROUND(AVERAGE(F3:F11),0)</f>
        <v>2391222</v>
      </c>
      <c r="G14" s="4"/>
      <c r="H14" s="3">
        <f>ROUND(AVERAGE(H3:H11),0)</f>
        <v>20370</v>
      </c>
      <c r="I14" s="3">
        <f>ROUND(AVERAGE(I3:I11),0)</f>
        <v>2370852</v>
      </c>
      <c r="J14" s="14"/>
      <c r="L14" s="2" t="s">
        <v>33</v>
      </c>
      <c r="M14" s="6">
        <v>7.6E-3</v>
      </c>
    </row>
    <row r="15" spans="1:13" ht="18.600000000000001" thickBot="1" x14ac:dyDescent="0.5">
      <c r="A15" s="15"/>
      <c r="B15" s="16" t="s">
        <v>13</v>
      </c>
      <c r="C15" s="16"/>
      <c r="D15" s="16"/>
      <c r="E15" s="16"/>
      <c r="F15" s="17">
        <f>MIN(F3:F11)</f>
        <v>2002000</v>
      </c>
      <c r="G15" s="16"/>
      <c r="H15" s="17">
        <f>MIN(H3:H11)</f>
        <v>18818</v>
      </c>
      <c r="I15" s="17">
        <f>MIN(I3:I11)</f>
        <v>1983182</v>
      </c>
      <c r="J15" s="18"/>
      <c r="L15" s="2" t="s">
        <v>34</v>
      </c>
      <c r="M15" s="6">
        <v>9.4000000000000004E-3</v>
      </c>
    </row>
  </sheetData>
  <sortState xmlns:xlrd2="http://schemas.microsoft.com/office/spreadsheetml/2017/richdata2" ref="A3:J11">
    <sortCondition ref="H3:H11"/>
  </sortState>
  <mergeCells count="2">
    <mergeCell ref="A1:J1"/>
    <mergeCell ref="L12:M1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2020-04-23T10:38:23Z</dcterms:created>
  <dcterms:modified xsi:type="dcterms:W3CDTF">2020-04-23T11:01:06Z</dcterms:modified>
</cp:coreProperties>
</file>