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6939D50C-F7B5-4D3F-984D-A367591BBF65}" xr6:coauthVersionLast="45" xr6:coauthVersionMax="45" xr10:uidLastSave="{00000000-0000-0000-0000-000000000000}"/>
  <bookViews>
    <workbookView xWindow="-108" yWindow="-108" windowWidth="23256" windowHeight="12576" xr2:uid="{450D2973-C2AF-4ACB-A429-F1383E7D98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B16" i="1"/>
  <c r="I9" i="1"/>
  <c r="I5" i="1"/>
  <c r="I3" i="1"/>
  <c r="I8" i="1"/>
  <c r="I7" i="1"/>
  <c r="H5" i="1"/>
  <c r="H8" i="1"/>
  <c r="G9" i="1"/>
  <c r="H9" i="1" s="1"/>
  <c r="G4" i="1"/>
  <c r="I4" i="1" s="1"/>
  <c r="G6" i="1"/>
  <c r="H6" i="1" s="1"/>
  <c r="G5" i="1"/>
  <c r="G3" i="1"/>
  <c r="B17" i="1" s="1"/>
  <c r="G11" i="1"/>
  <c r="I11" i="1" s="1"/>
  <c r="G10" i="1"/>
  <c r="I10" i="1" s="1"/>
  <c r="G8" i="1"/>
  <c r="G7" i="1"/>
  <c r="H7" i="1" s="1"/>
  <c r="F9" i="1"/>
  <c r="F4" i="1"/>
  <c r="F6" i="1"/>
  <c r="F5" i="1"/>
  <c r="F3" i="1"/>
  <c r="F11" i="1"/>
  <c r="F10" i="1"/>
  <c r="F8" i="1"/>
  <c r="F7" i="1"/>
  <c r="E13" i="1"/>
  <c r="D13" i="1"/>
  <c r="H4" i="1" l="1"/>
  <c r="I6" i="1"/>
  <c r="H10" i="1"/>
  <c r="H11" i="1"/>
  <c r="H3" i="1"/>
  <c r="G13" i="1"/>
</calcChain>
</file>

<file path=xl/sharedStrings.xml><?xml version="1.0" encoding="utf-8"?>
<sst xmlns="http://schemas.openxmlformats.org/spreadsheetml/2006/main" count="35" uniqueCount="29">
  <si>
    <t>商品別利益額一覧表</t>
    <rPh sb="0" eb="2">
      <t>ショウヒン</t>
    </rPh>
    <rPh sb="2" eb="3">
      <t>ベツ</t>
    </rPh>
    <rPh sb="3" eb="5">
      <t>リエキ</t>
    </rPh>
    <rPh sb="5" eb="6">
      <t>ガク</t>
    </rPh>
    <rPh sb="6" eb="8">
      <t>イチラン</t>
    </rPh>
    <rPh sb="8" eb="9">
      <t>ヒョウ</t>
    </rPh>
    <phoneticPr fontId="1"/>
  </si>
  <si>
    <t>CO</t>
    <phoneticPr fontId="1"/>
  </si>
  <si>
    <t>商品名</t>
    <rPh sb="0" eb="3">
      <t>ショウヒンメイ</t>
    </rPh>
    <phoneticPr fontId="1"/>
  </si>
  <si>
    <t>原価</t>
    <rPh sb="0" eb="2">
      <t>ゲンカ</t>
    </rPh>
    <phoneticPr fontId="1"/>
  </si>
  <si>
    <t>売上数</t>
    <rPh sb="0" eb="2">
      <t>ウリアゲ</t>
    </rPh>
    <rPh sb="2" eb="3">
      <t>スウ</t>
    </rPh>
    <phoneticPr fontId="1"/>
  </si>
  <si>
    <t>売上額</t>
    <rPh sb="0" eb="2">
      <t>ウリアゲ</t>
    </rPh>
    <rPh sb="2" eb="3">
      <t>ガク</t>
    </rPh>
    <phoneticPr fontId="1"/>
  </si>
  <si>
    <t>平均売価</t>
    <rPh sb="0" eb="2">
      <t>ヘイキン</t>
    </rPh>
    <rPh sb="2" eb="4">
      <t>バイカ</t>
    </rPh>
    <phoneticPr fontId="1"/>
  </si>
  <si>
    <t>利益額</t>
    <rPh sb="0" eb="2">
      <t>リエキ</t>
    </rPh>
    <rPh sb="2" eb="3">
      <t>ガク</t>
    </rPh>
    <phoneticPr fontId="1"/>
  </si>
  <si>
    <t>利益率</t>
    <rPh sb="0" eb="2">
      <t>リエキ</t>
    </rPh>
    <rPh sb="2" eb="3">
      <t>リツ</t>
    </rPh>
    <phoneticPr fontId="1"/>
  </si>
  <si>
    <t>評価</t>
    <rPh sb="0" eb="2">
      <t>ヒョウカ</t>
    </rPh>
    <phoneticPr fontId="1"/>
  </si>
  <si>
    <t>A商品</t>
    <rPh sb="1" eb="3">
      <t>ショウヒン</t>
    </rPh>
    <phoneticPr fontId="1"/>
  </si>
  <si>
    <t>B商品</t>
    <rPh sb="1" eb="3">
      <t>ショウヒン</t>
    </rPh>
    <phoneticPr fontId="1"/>
  </si>
  <si>
    <t>C商品</t>
    <rPh sb="1" eb="3">
      <t>ショウヒン</t>
    </rPh>
    <phoneticPr fontId="1"/>
  </si>
  <si>
    <t>D商品</t>
    <rPh sb="1" eb="3">
      <t>ショウヒン</t>
    </rPh>
    <phoneticPr fontId="1"/>
  </si>
  <si>
    <t>E商品</t>
    <rPh sb="1" eb="3">
      <t>ショウヒン</t>
    </rPh>
    <phoneticPr fontId="1"/>
  </si>
  <si>
    <t>F商品</t>
    <rPh sb="1" eb="3">
      <t>ショウヒン</t>
    </rPh>
    <phoneticPr fontId="1"/>
  </si>
  <si>
    <t>G商品</t>
    <rPh sb="1" eb="3">
      <t>ショウヒン</t>
    </rPh>
    <phoneticPr fontId="1"/>
  </si>
  <si>
    <t>H商品</t>
    <rPh sb="1" eb="3">
      <t>ショウヒン</t>
    </rPh>
    <phoneticPr fontId="1"/>
  </si>
  <si>
    <t>I商品</t>
    <rPh sb="1" eb="3">
      <t>ショウヒン</t>
    </rPh>
    <phoneticPr fontId="1"/>
  </si>
  <si>
    <t>−</t>
    <phoneticPr fontId="1"/>
  </si>
  <si>
    <t>合計</t>
    <rPh sb="0" eb="2">
      <t>ゴウケイ</t>
    </rPh>
    <phoneticPr fontId="1"/>
  </si>
  <si>
    <t>評価表</t>
    <rPh sb="0" eb="2">
      <t>ヒョウカ</t>
    </rPh>
    <rPh sb="2" eb="3">
      <t>ヒョウ</t>
    </rPh>
    <phoneticPr fontId="1"/>
  </si>
  <si>
    <t>146,000以上</t>
    <rPh sb="7" eb="9">
      <t>イジョウ</t>
    </rPh>
    <phoneticPr fontId="1"/>
  </si>
  <si>
    <t>それ以外</t>
    <rPh sb="2" eb="4">
      <t>イガイ</t>
    </rPh>
    <phoneticPr fontId="1"/>
  </si>
  <si>
    <t>Y</t>
    <phoneticPr fontId="1"/>
  </si>
  <si>
    <t>N</t>
    <phoneticPr fontId="1"/>
  </si>
  <si>
    <t>売上数の平均</t>
    <rPh sb="0" eb="2">
      <t>ウリアゲ</t>
    </rPh>
    <rPh sb="2" eb="3">
      <t>スウ</t>
    </rPh>
    <rPh sb="4" eb="6">
      <t>ヘイキン</t>
    </rPh>
    <phoneticPr fontId="1"/>
  </si>
  <si>
    <t>売上額の平均</t>
    <rPh sb="0" eb="2">
      <t>ウリアゲ</t>
    </rPh>
    <rPh sb="2" eb="3">
      <t>ガク</t>
    </rPh>
    <rPh sb="4" eb="6">
      <t>ヘイキン</t>
    </rPh>
    <phoneticPr fontId="1"/>
  </si>
  <si>
    <t>利益額の最小</t>
    <rPh sb="0" eb="2">
      <t>リエキ</t>
    </rPh>
    <rPh sb="2" eb="3">
      <t>ガク</t>
    </rPh>
    <rPh sb="4" eb="6">
      <t>サイショウ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</si>
</sst>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#,##0_ "/>
    <numFmt numFmtId="180" formatCode="0.0%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9" fontId="0" fillId="0" borderId="1" xfId="0" applyNumberFormat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80" fontId="0" fillId="0" borderId="1" xfId="0" applyNumberFormat="1" applyBorder="1">
      <alignment vertical="center"/>
    </xf>
    <xf numFmtId="0" fontId="0" fillId="0" borderId="2" xfId="0" applyBorder="1">
      <alignment vertical="center"/>
    </xf>
    <xf numFmtId="179" fontId="0" fillId="0" borderId="3" xfId="0" applyNumberFormat="1" applyBorder="1">
      <alignment vertical="center"/>
    </xf>
    <xf numFmtId="0" fontId="0" fillId="0" borderId="4" xfId="0" applyBorder="1">
      <alignment vertical="center"/>
    </xf>
    <xf numFmtId="179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9" fontId="0" fillId="0" borderId="7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9" fontId="0" fillId="0" borderId="9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91912-D0EE-4E5B-8DD2-FC8BFA77A65E}">
  <dimension ref="A1:L17"/>
  <sheetViews>
    <sheetView tabSelected="1" workbookViewId="0">
      <selection activeCell="L17" sqref="L17"/>
    </sheetView>
  </sheetViews>
  <sheetFormatPr defaultRowHeight="18" x14ac:dyDescent="0.45"/>
  <cols>
    <col min="1" max="1" width="12.3984375" bestFit="1" customWidth="1"/>
    <col min="2" max="2" width="8.3984375" bestFit="1" customWidth="1"/>
    <col min="3" max="3" width="6.3984375" bestFit="1" customWidth="1"/>
    <col min="4" max="4" width="6.796875" bestFit="1" customWidth="1"/>
    <col min="5" max="5" width="9.8984375" bestFit="1" customWidth="1"/>
    <col min="6" max="6" width="8.59765625" bestFit="1" customWidth="1"/>
    <col min="7" max="7" width="9.8984375" bestFit="1" customWidth="1"/>
    <col min="8" max="8" width="6.796875" bestFit="1" customWidth="1"/>
    <col min="9" max="9" width="5" bestFit="1" customWidth="1"/>
    <col min="10" max="10" width="4.69921875" customWidth="1"/>
    <col min="11" max="11" width="11.59765625" bestFit="1" customWidth="1"/>
  </cols>
  <sheetData>
    <row r="1" spans="1:12" ht="18.600000000000001" thickBo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x14ac:dyDescent="0.45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7" t="s">
        <v>9</v>
      </c>
    </row>
    <row r="3" spans="1:12" x14ac:dyDescent="0.45">
      <c r="A3" s="11">
        <v>106</v>
      </c>
      <c r="B3" s="3" t="s">
        <v>15</v>
      </c>
      <c r="C3" s="4">
        <v>2478</v>
      </c>
      <c r="D3" s="4">
        <v>221</v>
      </c>
      <c r="E3" s="4">
        <v>671000</v>
      </c>
      <c r="F3" s="4">
        <f>ROUNDUP(E3/D3,0)</f>
        <v>3037</v>
      </c>
      <c r="G3" s="4">
        <f>E3-C3*D3</f>
        <v>123362</v>
      </c>
      <c r="H3" s="8">
        <f>ROUND(G3/(C3*D3),3)</f>
        <v>0.22500000000000001</v>
      </c>
      <c r="I3" s="18" t="str">
        <f>IF(G3&gt;=146000,$L$12,$L$13)</f>
        <v>N</v>
      </c>
    </row>
    <row r="4" spans="1:12" x14ac:dyDescent="0.45">
      <c r="A4" s="11">
        <v>103</v>
      </c>
      <c r="B4" s="3" t="s">
        <v>12</v>
      </c>
      <c r="C4" s="4">
        <v>2684</v>
      </c>
      <c r="D4" s="4">
        <v>215</v>
      </c>
      <c r="E4" s="4">
        <v>723000</v>
      </c>
      <c r="F4" s="4">
        <f>ROUNDUP(E4/D4,0)</f>
        <v>3363</v>
      </c>
      <c r="G4" s="4">
        <f>E4-C4*D4</f>
        <v>145940</v>
      </c>
      <c r="H4" s="8">
        <f>ROUND(G4/(C4*D4),3)</f>
        <v>0.253</v>
      </c>
      <c r="I4" s="18" t="str">
        <f>IF(G4&gt;=146000,$L$12,$L$13)</f>
        <v>N</v>
      </c>
    </row>
    <row r="5" spans="1:12" x14ac:dyDescent="0.45">
      <c r="A5" s="11">
        <v>105</v>
      </c>
      <c r="B5" s="3" t="s">
        <v>14</v>
      </c>
      <c r="C5" s="4">
        <v>2853</v>
      </c>
      <c r="D5" s="4">
        <v>210</v>
      </c>
      <c r="E5" s="4">
        <v>708000</v>
      </c>
      <c r="F5" s="4">
        <f>ROUNDUP(E5/D5,0)</f>
        <v>3372</v>
      </c>
      <c r="G5" s="4">
        <f>E5-C5*D5</f>
        <v>108870</v>
      </c>
      <c r="H5" s="8">
        <f>ROUND(G5/(C5*D5),3)</f>
        <v>0.182</v>
      </c>
      <c r="I5" s="18" t="str">
        <f>IF(G5&gt;=146000,$L$12,$L$13)</f>
        <v>N</v>
      </c>
    </row>
    <row r="6" spans="1:12" x14ac:dyDescent="0.45">
      <c r="A6" s="11">
        <v>104</v>
      </c>
      <c r="B6" s="3" t="s">
        <v>13</v>
      </c>
      <c r="C6" s="4">
        <v>3296</v>
      </c>
      <c r="D6" s="4">
        <v>204</v>
      </c>
      <c r="E6" s="4">
        <v>819000</v>
      </c>
      <c r="F6" s="4">
        <f>ROUNDUP(E6/D6,0)</f>
        <v>4015</v>
      </c>
      <c r="G6" s="4">
        <f>E6-C6*D6</f>
        <v>146616</v>
      </c>
      <c r="H6" s="8">
        <f>ROUND(G6/(C6*D6),3)</f>
        <v>0.218</v>
      </c>
      <c r="I6" s="18" t="str">
        <f>IF(G6&gt;=146000,$L$12,$L$13)</f>
        <v>Y</v>
      </c>
    </row>
    <row r="7" spans="1:12" x14ac:dyDescent="0.45">
      <c r="A7" s="11">
        <v>101</v>
      </c>
      <c r="B7" s="3" t="s">
        <v>10</v>
      </c>
      <c r="C7" s="4">
        <v>3591</v>
      </c>
      <c r="D7" s="4">
        <v>197</v>
      </c>
      <c r="E7" s="4">
        <v>846000</v>
      </c>
      <c r="F7" s="4">
        <f>ROUNDUP(E7/D7,0)</f>
        <v>4295</v>
      </c>
      <c r="G7" s="4">
        <f>E7-C7*D7</f>
        <v>138573</v>
      </c>
      <c r="H7" s="8">
        <f>ROUND(G7/(C7*D7),3)</f>
        <v>0.19600000000000001</v>
      </c>
      <c r="I7" s="18" t="str">
        <f>IF(G7&gt;=146000,$L$12,$L$13)</f>
        <v>N</v>
      </c>
    </row>
    <row r="8" spans="1:12" x14ac:dyDescent="0.45">
      <c r="A8" s="11">
        <v>109</v>
      </c>
      <c r="B8" s="3" t="s">
        <v>18</v>
      </c>
      <c r="C8" s="4">
        <v>3700</v>
      </c>
      <c r="D8" s="4">
        <v>180</v>
      </c>
      <c r="E8" s="4">
        <v>812000</v>
      </c>
      <c r="F8" s="4">
        <f>ROUNDUP(E8/D8,0)</f>
        <v>4512</v>
      </c>
      <c r="G8" s="4">
        <f>E8-C8*D8</f>
        <v>146000</v>
      </c>
      <c r="H8" s="8">
        <f>ROUND(G8/(C8*D8),3)</f>
        <v>0.219</v>
      </c>
      <c r="I8" s="18" t="str">
        <f>IF(G8&gt;=146000,$L$12,$L$13)</f>
        <v>Y</v>
      </c>
    </row>
    <row r="9" spans="1:12" x14ac:dyDescent="0.45">
      <c r="A9" s="11">
        <v>102</v>
      </c>
      <c r="B9" s="3" t="s">
        <v>11</v>
      </c>
      <c r="C9" s="4">
        <v>4065</v>
      </c>
      <c r="D9" s="4">
        <v>169</v>
      </c>
      <c r="E9" s="4">
        <v>829000</v>
      </c>
      <c r="F9" s="4">
        <f>ROUNDUP(E9/D9,0)</f>
        <v>4906</v>
      </c>
      <c r="G9" s="4">
        <f>E9-C9*D9</f>
        <v>142015</v>
      </c>
      <c r="H9" s="8">
        <f>ROUND(G9/(C9*D9),3)</f>
        <v>0.20699999999999999</v>
      </c>
      <c r="I9" s="18" t="str">
        <f>IF(G9&gt;=146000,$L$12,$L$13)</f>
        <v>N</v>
      </c>
    </row>
    <row r="10" spans="1:12" x14ac:dyDescent="0.45">
      <c r="A10" s="11">
        <v>108</v>
      </c>
      <c r="B10" s="3" t="s">
        <v>17</v>
      </c>
      <c r="C10" s="4">
        <v>3989</v>
      </c>
      <c r="D10" s="4">
        <v>173</v>
      </c>
      <c r="E10" s="4">
        <v>862000</v>
      </c>
      <c r="F10" s="4">
        <f>ROUNDUP(E10/D10,0)</f>
        <v>4983</v>
      </c>
      <c r="G10" s="4">
        <f>E10-C10*D10</f>
        <v>171903</v>
      </c>
      <c r="H10" s="8">
        <f>ROUND(G10/(C10*D10),3)</f>
        <v>0.249</v>
      </c>
      <c r="I10" s="18" t="str">
        <f>IF(G10&gt;=146000,$L$12,$L$13)</f>
        <v>Y</v>
      </c>
      <c r="K10" t="s">
        <v>21</v>
      </c>
    </row>
    <row r="11" spans="1:12" x14ac:dyDescent="0.45">
      <c r="A11" s="11">
        <v>107</v>
      </c>
      <c r="B11" s="3" t="s">
        <v>16</v>
      </c>
      <c r="C11" s="4">
        <v>4607</v>
      </c>
      <c r="D11" s="4">
        <v>152</v>
      </c>
      <c r="E11" s="4">
        <v>861000</v>
      </c>
      <c r="F11" s="4">
        <f>ROUNDUP(E11/D11,0)</f>
        <v>5665</v>
      </c>
      <c r="G11" s="4">
        <f>E11-C11*D11</f>
        <v>160736</v>
      </c>
      <c r="H11" s="8">
        <f>ROUND(G11/(C11*D11),3)</f>
        <v>0.23</v>
      </c>
      <c r="I11" s="18" t="str">
        <f>IF(G11&gt;=146000,$L$12,$L$13)</f>
        <v>Y</v>
      </c>
      <c r="K11" s="2" t="s">
        <v>7</v>
      </c>
      <c r="L11" s="2" t="s">
        <v>9</v>
      </c>
    </row>
    <row r="12" spans="1:12" x14ac:dyDescent="0.45">
      <c r="A12" s="11"/>
      <c r="B12" s="3"/>
      <c r="C12" s="3"/>
      <c r="D12" s="3"/>
      <c r="E12" s="3"/>
      <c r="F12" s="3"/>
      <c r="G12" s="3"/>
      <c r="H12" s="3"/>
      <c r="I12" s="19"/>
      <c r="K12" s="5" t="s">
        <v>22</v>
      </c>
      <c r="L12" s="2" t="s">
        <v>24</v>
      </c>
    </row>
    <row r="13" spans="1:12" ht="18.600000000000001" thickBot="1" x14ac:dyDescent="0.5">
      <c r="A13" s="20" t="s">
        <v>19</v>
      </c>
      <c r="B13" s="21" t="s">
        <v>20</v>
      </c>
      <c r="C13" s="21" t="s">
        <v>19</v>
      </c>
      <c r="D13" s="22">
        <f>SUM(D3:D11)</f>
        <v>1721</v>
      </c>
      <c r="E13" s="22">
        <f>SUM(E3:E11)</f>
        <v>7131000</v>
      </c>
      <c r="F13" s="21" t="s">
        <v>19</v>
      </c>
      <c r="G13" s="22">
        <f>SUM(G3:G11)</f>
        <v>1284015</v>
      </c>
      <c r="H13" s="21" t="s">
        <v>19</v>
      </c>
      <c r="I13" s="23" t="s">
        <v>19</v>
      </c>
      <c r="K13" s="6" t="s">
        <v>23</v>
      </c>
      <c r="L13" s="7" t="s">
        <v>25</v>
      </c>
    </row>
    <row r="14" spans="1:12" ht="18.600000000000001" thickBot="1" x14ac:dyDescent="0.5"/>
    <row r="15" spans="1:12" x14ac:dyDescent="0.45">
      <c r="A15" s="9" t="s">
        <v>26</v>
      </c>
      <c r="B15" s="10">
        <f>ROUND(AVERAGE($D$3:$D$11),0)</f>
        <v>191</v>
      </c>
    </row>
    <row r="16" spans="1:12" x14ac:dyDescent="0.45">
      <c r="A16" s="11" t="s">
        <v>27</v>
      </c>
      <c r="B16" s="12">
        <f>ROUND(AVERAGE($E$3:$E$11),0)</f>
        <v>792333</v>
      </c>
    </row>
    <row r="17" spans="1:2" ht="18.600000000000001" thickBot="1" x14ac:dyDescent="0.5">
      <c r="A17" s="13" t="s">
        <v>28</v>
      </c>
      <c r="B17" s="14">
        <f>MIN(G3:G11)</f>
        <v>108870</v>
      </c>
    </row>
  </sheetData>
  <sortState xmlns:xlrd2="http://schemas.microsoft.com/office/spreadsheetml/2017/richdata2" ref="A3:I11">
    <sortCondition ref="F3:F11"/>
  </sortState>
  <mergeCells count="1">
    <mergeCell ref="A1:I1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2020-05-08T01:50:26Z</dcterms:created>
  <dcterms:modified xsi:type="dcterms:W3CDTF">2020-05-08T11:23:23Z</dcterms:modified>
</cp:coreProperties>
</file>