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esktop\"/>
    </mc:Choice>
  </mc:AlternateContent>
  <xr:revisionPtr revIDLastSave="0" documentId="13_ncr:1_{50AB2819-1614-4D6C-9BE4-F2FD09F49D11}" xr6:coauthVersionLast="45" xr6:coauthVersionMax="45" xr10:uidLastSave="{00000000-0000-0000-0000-000000000000}"/>
  <bookViews>
    <workbookView xWindow="-108" yWindow="-108" windowWidth="23256" windowHeight="12576" xr2:uid="{0A73A486-2DA5-4EBB-9CA0-38064A8D02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G6" i="1"/>
  <c r="G7" i="1"/>
  <c r="G8" i="1"/>
  <c r="G9" i="1"/>
  <c r="G10" i="1"/>
  <c r="G11" i="1"/>
  <c r="G3" i="1"/>
  <c r="H3" i="1" s="1"/>
  <c r="E15" i="1"/>
  <c r="E14" i="1"/>
  <c r="E13" i="1"/>
  <c r="H8" i="1"/>
  <c r="F4" i="1"/>
  <c r="F11" i="1"/>
  <c r="H11" i="1" s="1"/>
  <c r="F5" i="1"/>
  <c r="H5" i="1" s="1"/>
  <c r="F10" i="1"/>
  <c r="F7" i="1"/>
  <c r="F6" i="1"/>
  <c r="H6" i="1" s="1"/>
  <c r="F9" i="1"/>
  <c r="F3" i="1"/>
  <c r="F15" i="1" s="1"/>
  <c r="F8" i="1"/>
  <c r="H9" i="1" l="1"/>
  <c r="I9" i="1" s="1"/>
  <c r="H7" i="1"/>
  <c r="I5" i="1" s="1"/>
  <c r="H10" i="1"/>
  <c r="H14" i="1" s="1"/>
  <c r="F14" i="1"/>
  <c r="F13" i="1"/>
  <c r="H13" i="1" l="1"/>
  <c r="I6" i="1"/>
  <c r="I11" i="1"/>
  <c r="I4" i="1"/>
  <c r="I10" i="1"/>
  <c r="I7" i="1"/>
  <c r="I8" i="1"/>
  <c r="I3" i="1"/>
  <c r="H15" i="1"/>
</calcChain>
</file>

<file path=xl/sharedStrings.xml><?xml version="1.0" encoding="utf-8"?>
<sst xmlns="http://schemas.openxmlformats.org/spreadsheetml/2006/main" count="36" uniqueCount="32">
  <si>
    <t>販売一覧表</t>
    <rPh sb="0" eb="2">
      <t>ハンバイ</t>
    </rPh>
    <rPh sb="2" eb="4">
      <t>イチラン</t>
    </rPh>
    <rPh sb="4" eb="5">
      <t>ヒョウ</t>
    </rPh>
    <phoneticPr fontId="1"/>
  </si>
  <si>
    <t>CO</t>
    <phoneticPr fontId="1"/>
  </si>
  <si>
    <t>販売先名</t>
    <rPh sb="0" eb="2">
      <t>ハンバイ</t>
    </rPh>
    <rPh sb="2" eb="3">
      <t>サキ</t>
    </rPh>
    <rPh sb="3" eb="4">
      <t>メイ</t>
    </rPh>
    <phoneticPr fontId="1"/>
  </si>
  <si>
    <t>商品名</t>
    <rPh sb="0" eb="3">
      <t>ショウヒンメイ</t>
    </rPh>
    <phoneticPr fontId="1"/>
  </si>
  <si>
    <t>定価</t>
    <rPh sb="0" eb="2">
      <t>テイカ</t>
    </rPh>
    <phoneticPr fontId="1"/>
  </si>
  <si>
    <t>販売数</t>
    <rPh sb="0" eb="2">
      <t>ハンバイ</t>
    </rPh>
    <rPh sb="2" eb="3">
      <t>スウ</t>
    </rPh>
    <phoneticPr fontId="1"/>
  </si>
  <si>
    <t>金額</t>
    <rPh sb="0" eb="2">
      <t>キンガク</t>
    </rPh>
    <phoneticPr fontId="1"/>
  </si>
  <si>
    <t>掛率</t>
    <rPh sb="0" eb="2">
      <t>カケリツ</t>
    </rPh>
    <phoneticPr fontId="1"/>
  </si>
  <si>
    <t>販売額</t>
    <rPh sb="0" eb="2">
      <t>ハンバイ</t>
    </rPh>
    <rPh sb="2" eb="3">
      <t>ガク</t>
    </rPh>
    <phoneticPr fontId="1"/>
  </si>
  <si>
    <t>構成比率</t>
    <rPh sb="0" eb="2">
      <t>コウセイ</t>
    </rPh>
    <rPh sb="2" eb="4">
      <t>ヒリツ</t>
    </rPh>
    <phoneticPr fontId="1"/>
  </si>
  <si>
    <t>さかえ屋</t>
    <rPh sb="3" eb="4">
      <t>ヤ</t>
    </rPh>
    <phoneticPr fontId="1"/>
  </si>
  <si>
    <t>川上商会</t>
    <rPh sb="0" eb="2">
      <t>カワカミ</t>
    </rPh>
    <rPh sb="2" eb="4">
      <t>ショウカイ</t>
    </rPh>
    <phoneticPr fontId="1"/>
  </si>
  <si>
    <t>中央商事</t>
    <rPh sb="0" eb="4">
      <t>チュウオウショウジ</t>
    </rPh>
    <phoneticPr fontId="1"/>
  </si>
  <si>
    <t>日の出堂</t>
    <rPh sb="0" eb="1">
      <t>ヒ</t>
    </rPh>
    <rPh sb="2" eb="3">
      <t>デ</t>
    </rPh>
    <rPh sb="3" eb="4">
      <t>ドウ</t>
    </rPh>
    <phoneticPr fontId="1"/>
  </si>
  <si>
    <t>南山商店</t>
    <rPh sb="0" eb="2">
      <t>ナンザン</t>
    </rPh>
    <rPh sb="2" eb="4">
      <t>ショウテン</t>
    </rPh>
    <phoneticPr fontId="1"/>
  </si>
  <si>
    <t>徳川物産</t>
    <rPh sb="0" eb="2">
      <t>トクガワ</t>
    </rPh>
    <rPh sb="2" eb="4">
      <t>ブッサン</t>
    </rPh>
    <phoneticPr fontId="1"/>
  </si>
  <si>
    <t>マキ総業</t>
    <rPh sb="2" eb="4">
      <t>ソウギョウ</t>
    </rPh>
    <phoneticPr fontId="1"/>
  </si>
  <si>
    <t>鈴木商店</t>
    <rPh sb="0" eb="4">
      <t>スズキショウテン</t>
    </rPh>
    <phoneticPr fontId="1"/>
  </si>
  <si>
    <t>西村食品</t>
    <rPh sb="0" eb="2">
      <t>ニシムラ</t>
    </rPh>
    <rPh sb="2" eb="4">
      <t>ショクヒン</t>
    </rPh>
    <phoneticPr fontId="1"/>
  </si>
  <si>
    <t>C</t>
    <phoneticPr fontId="1"/>
  </si>
  <si>
    <t>A</t>
    <phoneticPr fontId="1"/>
  </si>
  <si>
    <t>E</t>
    <phoneticPr fontId="1"/>
  </si>
  <si>
    <t>D</t>
    <phoneticPr fontId="1"/>
  </si>
  <si>
    <t>B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</si>
  <si>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</si>
  <si>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</si>
  <si>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</si>
  <si>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それ以外</t>
    <rPh sb="2" eb="4">
      <t>イガイ</t>
    </rPh>
    <phoneticPr fontId="1"/>
  </si>
  <si>
    <t>販売数</t>
    <rPh sb="0" eb="2">
      <t>ハンバイ</t>
    </rPh>
    <rPh sb="2" eb="3">
      <t>スウ</t>
    </rPh>
    <phoneticPr fontId="1"/>
  </si>
  <si>
    <t>掛率</t>
    <rPh sb="0" eb="2">
      <t>カケリツ</t>
    </rPh>
    <phoneticPr fontId="1"/>
  </si>
  <si>
    <t>掛率表</t>
    <rPh sb="0" eb="2">
      <t>カケリツ</t>
    </rPh>
    <rPh sb="2" eb="3">
      <t>ヒョウ</t>
    </rPh>
    <phoneticPr fontId="1"/>
  </si>
  <si>
    <t>360以上</t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</si>
</sst>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180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085D-680E-4DC7-9816-D2EF791F028A}">
  <dimension ref="A1:L15"/>
  <sheetViews>
    <sheetView tabSelected="1" workbookViewId="0">
      <selection activeCell="M9" sqref="M9"/>
    </sheetView>
  </sheetViews>
  <sheetFormatPr defaultRowHeight="18" x14ac:dyDescent="0.45"/>
  <cols>
    <col min="1" max="1" width="4.3984375" bestFit="1" customWidth="1"/>
    <col min="2" max="2" width="8.59765625" bestFit="1" customWidth="1"/>
    <col min="3" max="3" width="6.796875" bestFit="1" customWidth="1"/>
    <col min="4" max="4" width="6.3984375" bestFit="1" customWidth="1"/>
    <col min="5" max="5" width="6.796875" bestFit="1" customWidth="1"/>
    <col min="6" max="6" width="9.8984375" bestFit="1" customWidth="1"/>
    <col min="7" max="7" width="5" bestFit="1" customWidth="1"/>
    <col min="8" max="8" width="9.8984375" bestFit="1" customWidth="1"/>
    <col min="9" max="9" width="8.59765625" bestFit="1" customWidth="1"/>
    <col min="10" max="10" width="4.69921875" customWidth="1"/>
    <col min="11" max="11" width="8.59765625" bestFit="1" customWidth="1"/>
    <col min="12" max="12" width="5" bestFit="1" customWidth="1"/>
  </cols>
  <sheetData>
    <row r="1" spans="1:12" ht="18.600000000000001" thickBot="1" x14ac:dyDescent="0.5">
      <c r="A1" s="6" t="s">
        <v>0</v>
      </c>
      <c r="B1" s="7"/>
      <c r="C1" s="7"/>
      <c r="D1" s="7"/>
      <c r="E1" s="7"/>
      <c r="F1" s="7"/>
      <c r="G1" s="7"/>
      <c r="H1" s="7"/>
      <c r="I1" s="8"/>
    </row>
    <row r="2" spans="1:12" x14ac:dyDescent="0.4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</row>
    <row r="3" spans="1:12" x14ac:dyDescent="0.45">
      <c r="A3" s="12">
        <v>109</v>
      </c>
      <c r="B3" s="2" t="s">
        <v>18</v>
      </c>
      <c r="C3" s="2" t="s">
        <v>23</v>
      </c>
      <c r="D3" s="3">
        <v>1830</v>
      </c>
      <c r="E3" s="2">
        <v>495</v>
      </c>
      <c r="F3" s="3">
        <f>D3*E3</f>
        <v>905850</v>
      </c>
      <c r="G3" s="4">
        <f>IF(E3&gt;=360,$L$14,$L$15)</f>
        <v>0.83</v>
      </c>
      <c r="H3" s="3">
        <f>ROUNDDOWN(F3*G3,0)</f>
        <v>751855</v>
      </c>
      <c r="I3" s="13">
        <f>ROUND(H3/SUM($H$3:$H$11),3)</f>
        <v>0.127</v>
      </c>
    </row>
    <row r="4" spans="1:12" x14ac:dyDescent="0.45">
      <c r="A4" s="12">
        <v>102</v>
      </c>
      <c r="B4" s="2" t="s">
        <v>11</v>
      </c>
      <c r="C4" s="2" t="s">
        <v>20</v>
      </c>
      <c r="D4" s="3">
        <v>2460</v>
      </c>
      <c r="E4" s="2">
        <v>374</v>
      </c>
      <c r="F4" s="3">
        <f>D4*E4</f>
        <v>920040</v>
      </c>
      <c r="G4" s="4">
        <f t="shared" ref="G4:G11" si="0">IF(E4&gt;=360,$L$14,$L$15)</f>
        <v>0.83</v>
      </c>
      <c r="H4" s="3">
        <f>ROUNDDOWN(F4*G4,0)</f>
        <v>763633</v>
      </c>
      <c r="I4" s="13">
        <f>ROUND(H4/SUM($H$3:$H$11),3)</f>
        <v>0.129</v>
      </c>
    </row>
    <row r="5" spans="1:12" x14ac:dyDescent="0.45">
      <c r="A5" s="12">
        <v>104</v>
      </c>
      <c r="B5" s="2" t="s">
        <v>13</v>
      </c>
      <c r="C5" s="2" t="s">
        <v>22</v>
      </c>
      <c r="D5" s="3">
        <v>1920</v>
      </c>
      <c r="E5" s="2">
        <v>360</v>
      </c>
      <c r="F5" s="3">
        <f>D5*E5</f>
        <v>691200</v>
      </c>
      <c r="G5" s="4">
        <f t="shared" si="0"/>
        <v>0.83</v>
      </c>
      <c r="H5" s="3">
        <f>ROUNDDOWN(F5*G5,0)</f>
        <v>573696</v>
      </c>
      <c r="I5" s="13">
        <f>ROUND(H5/SUM($H$3:$H$11),3)</f>
        <v>9.7000000000000003E-2</v>
      </c>
    </row>
    <row r="6" spans="1:12" x14ac:dyDescent="0.45">
      <c r="A6" s="12">
        <v>107</v>
      </c>
      <c r="B6" s="2" t="s">
        <v>16</v>
      </c>
      <c r="C6" s="2" t="s">
        <v>19</v>
      </c>
      <c r="D6" s="3">
        <v>2780</v>
      </c>
      <c r="E6" s="2">
        <v>351</v>
      </c>
      <c r="F6" s="3">
        <f>D6*E6</f>
        <v>975780</v>
      </c>
      <c r="G6" s="4">
        <f t="shared" si="0"/>
        <v>0.87</v>
      </c>
      <c r="H6" s="3">
        <f>ROUNDDOWN(F6*G6,0)</f>
        <v>848928</v>
      </c>
      <c r="I6" s="13">
        <f>ROUND(H6/SUM($H$3:$H$11),3)</f>
        <v>0.14299999999999999</v>
      </c>
    </row>
    <row r="7" spans="1:12" x14ac:dyDescent="0.45">
      <c r="A7" s="12">
        <v>106</v>
      </c>
      <c r="B7" s="2" t="s">
        <v>15</v>
      </c>
      <c r="C7" s="2" t="s">
        <v>20</v>
      </c>
      <c r="D7" s="3">
        <v>2460</v>
      </c>
      <c r="E7" s="2">
        <v>346</v>
      </c>
      <c r="F7" s="3">
        <f>D7*E7</f>
        <v>851160</v>
      </c>
      <c r="G7" s="4">
        <f t="shared" si="0"/>
        <v>0.87</v>
      </c>
      <c r="H7" s="3">
        <f>ROUNDDOWN(F7*G7,0)</f>
        <v>740509</v>
      </c>
      <c r="I7" s="13">
        <f>ROUND(H7/SUM($H$3:$H$11),3)</f>
        <v>0.125</v>
      </c>
    </row>
    <row r="8" spans="1:12" x14ac:dyDescent="0.45">
      <c r="A8" s="12">
        <v>101</v>
      </c>
      <c r="B8" s="2" t="s">
        <v>10</v>
      </c>
      <c r="C8" s="2" t="s">
        <v>19</v>
      </c>
      <c r="D8" s="3">
        <v>2780</v>
      </c>
      <c r="E8" s="2">
        <v>334</v>
      </c>
      <c r="F8" s="3">
        <f>D8*E8</f>
        <v>928520</v>
      </c>
      <c r="G8" s="4">
        <f t="shared" si="0"/>
        <v>0.87</v>
      </c>
      <c r="H8" s="3">
        <f>ROUNDDOWN(F8*G8,0)</f>
        <v>807812</v>
      </c>
      <c r="I8" s="13">
        <f>ROUND(H8/SUM($H$3:$H$11),3)</f>
        <v>0.13600000000000001</v>
      </c>
    </row>
    <row r="9" spans="1:12" x14ac:dyDescent="0.45">
      <c r="A9" s="12">
        <v>108</v>
      </c>
      <c r="B9" s="2" t="s">
        <v>17</v>
      </c>
      <c r="C9" s="2" t="s">
        <v>22</v>
      </c>
      <c r="D9" s="3">
        <v>1920</v>
      </c>
      <c r="E9" s="2">
        <v>317</v>
      </c>
      <c r="F9" s="3">
        <f>D9*E9</f>
        <v>608640</v>
      </c>
      <c r="G9" s="4">
        <f t="shared" si="0"/>
        <v>0.87</v>
      </c>
      <c r="H9" s="3">
        <f>ROUNDDOWN(F9*G9,0)</f>
        <v>529516</v>
      </c>
      <c r="I9" s="13">
        <f>ROUND(H9/SUM($H$3:$H$11),3)</f>
        <v>8.8999999999999996E-2</v>
      </c>
    </row>
    <row r="10" spans="1:12" x14ac:dyDescent="0.45">
      <c r="A10" s="12">
        <v>105</v>
      </c>
      <c r="B10" s="2" t="s">
        <v>14</v>
      </c>
      <c r="C10" s="2" t="s">
        <v>23</v>
      </c>
      <c r="D10" s="3">
        <v>1830</v>
      </c>
      <c r="E10" s="2">
        <v>282</v>
      </c>
      <c r="F10" s="3">
        <f>D10*E10</f>
        <v>516060</v>
      </c>
      <c r="G10" s="4">
        <f t="shared" si="0"/>
        <v>0.87</v>
      </c>
      <c r="H10" s="3">
        <f>ROUNDDOWN(F10*G10,0)</f>
        <v>448972</v>
      </c>
      <c r="I10" s="13">
        <f>ROUND(H10/SUM($H$3:$H$11),3)</f>
        <v>7.5999999999999998E-2</v>
      </c>
    </row>
    <row r="11" spans="1:12" x14ac:dyDescent="0.45">
      <c r="A11" s="12">
        <v>103</v>
      </c>
      <c r="B11" s="2" t="s">
        <v>12</v>
      </c>
      <c r="C11" s="2" t="s">
        <v>21</v>
      </c>
      <c r="D11" s="3">
        <v>2310</v>
      </c>
      <c r="E11" s="2">
        <v>229</v>
      </c>
      <c r="F11" s="3">
        <f>D11*E11</f>
        <v>528990</v>
      </c>
      <c r="G11" s="4">
        <f t="shared" si="0"/>
        <v>0.87</v>
      </c>
      <c r="H11" s="3">
        <f>ROUNDDOWN(F11*G11,0)</f>
        <v>460221</v>
      </c>
      <c r="I11" s="13">
        <f>ROUND(H11/SUM($H$3:$H$11),3)</f>
        <v>7.8E-2</v>
      </c>
    </row>
    <row r="12" spans="1:12" x14ac:dyDescent="0.45">
      <c r="A12" s="12"/>
      <c r="B12" s="2"/>
      <c r="C12" s="2"/>
      <c r="D12" s="2"/>
      <c r="E12" s="2"/>
      <c r="F12" s="2"/>
      <c r="G12" s="2"/>
      <c r="H12" s="2"/>
      <c r="I12" s="14"/>
      <c r="K12" s="5" t="s">
        <v>30</v>
      </c>
      <c r="L12" s="5"/>
    </row>
    <row r="13" spans="1:12" x14ac:dyDescent="0.45">
      <c r="A13" s="15"/>
      <c r="B13" s="1" t="s">
        <v>24</v>
      </c>
      <c r="C13" s="1"/>
      <c r="D13" s="1"/>
      <c r="E13" s="3">
        <f>SUM(E3:E11)</f>
        <v>3088</v>
      </c>
      <c r="F13" s="3">
        <f>SUM(F3:F11)</f>
        <v>6926240</v>
      </c>
      <c r="G13" s="1"/>
      <c r="H13" s="3">
        <f>SUM(H3:H11)</f>
        <v>5925142</v>
      </c>
      <c r="I13" s="16"/>
      <c r="K13" s="1" t="s">
        <v>28</v>
      </c>
      <c r="L13" s="1" t="s">
        <v>29</v>
      </c>
    </row>
    <row r="14" spans="1:12" x14ac:dyDescent="0.45">
      <c r="A14" s="15"/>
      <c r="B14" s="1" t="s">
        <v>25</v>
      </c>
      <c r="C14" s="1"/>
      <c r="D14" s="1"/>
      <c r="E14" s="3">
        <f>ROUND(AVERAGE(E3:E11),0)</f>
        <v>343</v>
      </c>
      <c r="F14" s="3">
        <f>ROUND(AVERAGE(F3:F11),0)</f>
        <v>769582</v>
      </c>
      <c r="G14" s="1"/>
      <c r="H14" s="3">
        <f>ROUND(AVERAGE(H3:H11),0)</f>
        <v>658349</v>
      </c>
      <c r="I14" s="16"/>
      <c r="K14" s="2" t="s">
        <v>31</v>
      </c>
      <c r="L14" s="4">
        <v>0.83</v>
      </c>
    </row>
    <row r="15" spans="1:12" ht="18.600000000000001" thickBot="1" x14ac:dyDescent="0.5">
      <c r="A15" s="17"/>
      <c r="B15" s="18" t="s">
        <v>26</v>
      </c>
      <c r="C15" s="18"/>
      <c r="D15" s="18"/>
      <c r="E15" s="19">
        <f>MAX(E3:E11)</f>
        <v>495</v>
      </c>
      <c r="F15" s="19">
        <f>MAX(F3:F11)</f>
        <v>975780</v>
      </c>
      <c r="G15" s="18"/>
      <c r="H15" s="19">
        <f>MAX(H3:H11)</f>
        <v>848928</v>
      </c>
      <c r="I15" s="20"/>
      <c r="K15" s="2" t="s">
        <v>27</v>
      </c>
      <c r="L15" s="4">
        <v>0.87</v>
      </c>
    </row>
  </sheetData>
  <sortState xmlns:xlrd2="http://schemas.microsoft.com/office/spreadsheetml/2017/richdata2" ref="A3:I11">
    <sortCondition descending="1" ref="E3:E11"/>
  </sortState>
  <mergeCells count="2">
    <mergeCell ref="A1:I1"/>
    <mergeCell ref="K12:L1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2020-04-18T00:46:48Z</dcterms:created>
  <dcterms:modified xsi:type="dcterms:W3CDTF">2020-04-18T01:13:58Z</dcterms:modified>
</cp:coreProperties>
</file>